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-15" windowWidth="11820" windowHeight="8295" tabRatio="795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definedNames>
    <definedName name="_xlnm.Print_Area" localSheetId="2">'показатели факт2011 ВО'!$A$1:$F$25</definedName>
    <definedName name="_xlnm.Print_Area" localSheetId="0">'показатели факт2011 ВС'!$A$1:$G$30</definedName>
    <definedName name="_xlnm.Print_Area" localSheetId="3">'расходы факт2011 ВО'!$A$1:$D$27</definedName>
    <definedName name="_xlnm.Print_Area" localSheetId="1">'расходы факт2011 ВС'!$A$1:$G$27</definedName>
  </definedNames>
  <calcPr calcId="125725"/>
</workbook>
</file>

<file path=xl/calcChain.xml><?xml version="1.0" encoding="utf-8"?>
<calcChain xmlns="http://schemas.openxmlformats.org/spreadsheetml/2006/main">
  <c r="D15" i="1"/>
  <c r="E23" i="3"/>
  <c r="D23"/>
  <c r="D14" i="4" l="1"/>
  <c r="D16"/>
  <c r="D19"/>
  <c r="E16" i="3"/>
  <c r="D16"/>
  <c r="E24"/>
  <c r="D25" i="1"/>
  <c r="D25" i="2"/>
  <c r="E25"/>
  <c r="F25"/>
  <c r="C26"/>
  <c r="C19"/>
  <c r="C20"/>
  <c r="C18"/>
  <c r="C14"/>
  <c r="D14"/>
  <c r="E14"/>
  <c r="F14"/>
  <c r="C24"/>
  <c r="C22"/>
  <c r="C21"/>
  <c r="C17"/>
  <c r="C15"/>
  <c r="C13"/>
  <c r="C12"/>
  <c r="C11"/>
  <c r="F19"/>
  <c r="E19"/>
  <c r="D19"/>
  <c r="F16"/>
  <c r="E16"/>
  <c r="D24" i="1"/>
  <c r="D23"/>
  <c r="D22"/>
  <c r="I19"/>
  <c r="D18"/>
  <c r="D16"/>
  <c r="D14"/>
  <c r="C25" i="2" l="1"/>
  <c r="D25" i="4"/>
  <c r="D28" i="1"/>
  <c r="D27"/>
  <c r="D16" i="2"/>
  <c r="C16" l="1"/>
  <c r="I18" i="1" l="1"/>
  <c r="D13"/>
  <c r="E29"/>
  <c r="F29"/>
  <c r="G29"/>
  <c r="F20"/>
  <c r="G20" l="1"/>
  <c r="D29"/>
  <c r="D19" l="1"/>
  <c r="E20"/>
  <c r="D20" s="1"/>
  <c r="C19" i="4"/>
  <c r="C16"/>
  <c r="C14"/>
  <c r="A14" i="3"/>
  <c r="A17" s="1"/>
  <c r="A18" s="1"/>
  <c r="A19" s="1"/>
  <c r="A20" s="1"/>
  <c r="A22" s="1"/>
  <c r="A23" s="1"/>
  <c r="A24" s="1"/>
  <c r="A16" i="1"/>
  <c r="A17" s="1"/>
  <c r="A18" s="1"/>
  <c r="A21" s="1"/>
  <c r="A22" s="1"/>
  <c r="A23" s="1"/>
  <c r="A24" s="1"/>
  <c r="A25" s="1"/>
  <c r="A27" s="1"/>
  <c r="A28" s="1"/>
  <c r="A29" s="1"/>
  <c r="A15" i="3" l="1"/>
  <c r="C25" i="4"/>
  <c r="D24" i="3" l="1"/>
</calcChain>
</file>

<file path=xl/sharedStrings.xml><?xml version="1.0" encoding="utf-8"?>
<sst xmlns="http://schemas.openxmlformats.org/spreadsheetml/2006/main" count="170" uniqueCount="96">
  <si>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</si>
  <si>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</si>
  <si>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</si>
  <si>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</si>
  <si>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</si>
  <si>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</si>
  <si>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</si>
  <si>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</si>
  <si>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</si>
  <si>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</si>
  <si>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</si>
  <si>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</si>
  <si>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</si>
  <si>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</si>
  <si>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</si>
  <si>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</si>
  <si>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</si>
  <si>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</si>
  <si>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</si>
  <si>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</si>
  <si>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</si>
  <si>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</si>
  <si>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</si>
  <si>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</si>
  <si>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</si>
  <si>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</si>
  <si>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</si>
  <si>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</si>
  <si>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</si>
  <si>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</si>
  <si>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</si>
  <si>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</si>
  <si>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</si>
  <si>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</si>
  <si>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</si>
  <si>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</si>
  <si>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</si>
  <si>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</si>
  <si>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</si>
  <si>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</si>
  <si>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</si>
  <si>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</si>
  <si>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</si>
  <si>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</si>
  <si>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</si>
  <si>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</si>
  <si>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</si>
  <si>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</si>
  <si>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</si>
  <si>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</si>
  <si>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</si>
  <si>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</si>
  <si>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</si>
  <si>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</si>
  <si>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</si>
  <si>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</si>
  <si>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</si>
  <si>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</si>
  <si>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</si>
  <si>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</si>
  <si>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</si>
  <si>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</si>
  <si>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</si>
  <si>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</si>
  <si>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</si>
  <si>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</si>
  <si>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</si>
  <si>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</si>
  <si>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</si>
  <si>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</si>
  <si>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</si>
  <si>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</si>
  <si>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</si>
  <si>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</si>
  <si>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</si>
  <si>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</si>
  <si>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</si>
  <si>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</si>
  <si>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</si>
  <si>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</si>
  <si>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</si>
  <si>
    <t>вода 5 МКР*</t>
  </si>
  <si>
    <t>в том числе</t>
  </si>
  <si>
    <t>вода питьевая МКР Лазо</t>
  </si>
  <si>
    <t>вода питьевая 5МКР*</t>
  </si>
  <si>
    <t>вода техническая 5 МКР*</t>
  </si>
  <si>
    <t>(по городскому округу Спасск-Дальний с июля 2011 года)</t>
  </si>
  <si>
    <t>вода 5МКР*</t>
  </si>
  <si>
    <t>вода техническая 5МКР*</t>
  </si>
  <si>
    <r>
      <rPr>
        <b/>
        <sz val="12"/>
        <rFont val="Times New Roman"/>
        <family val="1"/>
        <charset val="204"/>
      </rPr>
      <t>Примечание</t>
    </r>
    <r>
      <rPr>
        <sz val="12"/>
        <rFont val="Times New Roman"/>
        <family val="1"/>
        <charset val="204"/>
      </rPr>
      <t xml:space="preserve">: 5 МКР* - микрорайон №1, №2, №3, №3-А, им. 50-летия Спасска, им. Блюхера, "Партизанский", "Заречная часть",поселка "Шиферный" </t>
    </r>
  </si>
  <si>
    <t>5МКР*</t>
  </si>
  <si>
    <t>МКР Лазо</t>
  </si>
  <si>
    <t>Факт за 2011 год (с июля 2011года)</t>
  </si>
  <si>
    <t>Факт 2011 года (с июля 2011 года)</t>
  </si>
  <si>
    <r>
      <t xml:space="preserve">Факт 2011 год </t>
    </r>
    <r>
      <rPr>
        <sz val="12"/>
        <rFont val="Times New Roman"/>
        <family val="1"/>
        <charset val="204"/>
      </rPr>
      <t>(с июля 2011год)</t>
    </r>
  </si>
  <si>
    <r>
      <t xml:space="preserve">Факт 2011 год </t>
    </r>
    <r>
      <rPr>
        <sz val="12"/>
        <rFont val="Times New Roman"/>
        <family val="1"/>
        <charset val="204"/>
      </rPr>
      <t>(с июля 2011года)</t>
    </r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</si>
</sst>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0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2" fillId="2" borderId="2" xfId="2" applyFont="1" applyFill="1" applyBorder="1" applyAlignment="1">
      <alignment horizontal="center" vertical="center" wrapText="1"/>
    </xf>
    <xf numFmtId="166" fontId="2" fillId="2" borderId="0" xfId="2" applyNumberFormat="1" applyFont="1" applyFill="1"/>
    <xf numFmtId="165" fontId="2" fillId="2" borderId="2" xfId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10" fillId="2" borderId="2" xfId="1" applyNumberFormat="1" applyFont="1" applyFill="1" applyBorder="1"/>
    <xf numFmtId="164" fontId="8" fillId="2" borderId="2" xfId="1" applyNumberFormat="1" applyFont="1" applyFill="1" applyBorder="1"/>
    <xf numFmtId="165" fontId="8" fillId="2" borderId="0" xfId="0" applyNumberFormat="1" applyFont="1" applyFill="1"/>
    <xf numFmtId="164" fontId="2" fillId="2" borderId="0" xfId="2" applyNumberFormat="1" applyFont="1" applyFill="1"/>
    <xf numFmtId="0" fontId="2" fillId="2" borderId="0" xfId="2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left" vertical="center" wrapText="1" indent="1"/>
    </xf>
    <xf numFmtId="0" fontId="0" fillId="2" borderId="0" xfId="0" applyFill="1" applyAlignment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164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/>
    <xf numFmtId="164" fontId="10" fillId="2" borderId="0" xfId="1" applyNumberFormat="1" applyFont="1" applyFill="1" applyBorder="1"/>
    <xf numFmtId="164" fontId="8" fillId="2" borderId="0" xfId="1" applyNumberFormat="1" applyFont="1" applyFill="1" applyBorder="1"/>
    <xf numFmtId="165" fontId="10" fillId="2" borderId="0" xfId="0" applyNumberFormat="1" applyFont="1" applyFill="1" applyBorder="1"/>
    <xf numFmtId="41" fontId="2" fillId="2" borderId="0" xfId="2" applyNumberFormat="1" applyFont="1" applyFill="1"/>
    <xf numFmtId="164" fontId="8" fillId="2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2" fillId="2" borderId="0" xfId="2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wrapText="1"/>
    </xf>
    <xf numFmtId="0" fontId="0" fillId="0" borderId="9" xfId="0" applyBorder="1" applyAlignment="1">
      <alignment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view="pageBreakPreview" zoomScale="80" zoomScaleNormal="60" zoomScaleSheetLayoutView="80" workbookViewId="0">
      <pane xSplit="2" ySplit="12" topLeftCell="C28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H1" sqref="H1:H1048576"/>
    </sheetView>
  </sheetViews>
  <sheetFormatPr defaultRowHeight="33.950000000000003" customHeight="1"/>
  <cols>
    <col min="1" max="1" width="7.5703125" style="5" customWidth="1"/>
    <col min="2" max="2" width="68.85546875" style="5" customWidth="1"/>
    <col min="3" max="3" width="13.5703125" style="6" customWidth="1"/>
    <col min="4" max="7" width="14.5703125" style="5" customWidth="1"/>
    <col min="8" max="8" width="14.42578125" style="5" customWidth="1"/>
    <col min="9" max="9" width="11.42578125" style="5" bestFit="1" customWidth="1"/>
    <col min="10" max="16384" width="9.140625" style="5"/>
  </cols>
  <sheetData>
    <row r="1" spans="1:8" ht="5.25" customHeight="1">
      <c r="D1" s="7"/>
    </row>
    <row r="2" spans="1:8" ht="24" customHeight="1">
      <c r="A2" s="73" t="s">
        <v>0</v>
      </c>
      <c r="B2" s="73"/>
      <c r="C2" s="73"/>
      <c r="D2" s="73"/>
      <c r="E2" s="74"/>
      <c r="F2" s="74"/>
      <c r="G2" s="74"/>
    </row>
    <row r="3" spans="1:8" ht="24" customHeight="1">
      <c r="A3" s="73" t="s">
        <v>1</v>
      </c>
      <c r="B3" s="73"/>
      <c r="C3" s="73"/>
      <c r="D3" s="73"/>
      <c r="E3" s="74"/>
      <c r="F3" s="74"/>
      <c r="G3" s="74"/>
    </row>
    <row r="4" spans="1:8" ht="24" customHeight="1">
      <c r="A4" s="73" t="s">
        <v>78</v>
      </c>
      <c r="B4" s="73"/>
      <c r="C4" s="73"/>
      <c r="D4" s="73"/>
      <c r="E4" s="74"/>
      <c r="F4" s="74"/>
      <c r="G4" s="74"/>
    </row>
    <row r="5" spans="1:8" ht="6.75" customHeight="1">
      <c r="A5" s="8"/>
      <c r="B5" s="8"/>
      <c r="C5" s="8"/>
      <c r="D5" s="8"/>
    </row>
    <row r="6" spans="1:8" s="10" customFormat="1" ht="36.75" customHeight="1">
      <c r="A6" s="78" t="s">
        <v>86</v>
      </c>
      <c r="B6" s="79"/>
      <c r="C6" s="79"/>
      <c r="D6" s="79"/>
    </row>
    <row r="7" spans="1:8" ht="8.25" customHeight="1">
      <c r="A7" s="11"/>
      <c r="B7" s="11"/>
      <c r="C7" s="11"/>
      <c r="D7" s="11"/>
    </row>
    <row r="8" spans="1:8" ht="21.75" customHeight="1">
      <c r="A8" s="86" t="s">
        <v>2</v>
      </c>
      <c r="B8" s="86" t="s">
        <v>3</v>
      </c>
      <c r="C8" s="86" t="s">
        <v>4</v>
      </c>
      <c r="D8" s="75" t="s">
        <v>92</v>
      </c>
      <c r="E8" s="76"/>
      <c r="F8" s="76"/>
      <c r="G8" s="80"/>
    </row>
    <row r="9" spans="1:8" ht="17.25" customHeight="1">
      <c r="A9" s="87"/>
      <c r="B9" s="87"/>
      <c r="C9" s="87"/>
      <c r="D9" s="81" t="s">
        <v>81</v>
      </c>
      <c r="E9" s="83" t="s">
        <v>82</v>
      </c>
      <c r="F9" s="84"/>
      <c r="G9" s="85" t="s">
        <v>83</v>
      </c>
    </row>
    <row r="10" spans="1:8" ht="54" customHeight="1">
      <c r="A10" s="88"/>
      <c r="B10" s="88"/>
      <c r="C10" s="88"/>
      <c r="D10" s="82"/>
      <c r="E10" s="12" t="s">
        <v>84</v>
      </c>
      <c r="F10" s="12" t="s">
        <v>85</v>
      </c>
      <c r="G10" s="85"/>
    </row>
    <row r="11" spans="1:8" ht="21" customHeigh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 ht="25.5" customHeight="1">
      <c r="A12" s="75" t="s">
        <v>5</v>
      </c>
      <c r="B12" s="76"/>
      <c r="C12" s="76"/>
      <c r="D12" s="76"/>
      <c r="E12" s="77"/>
      <c r="F12" s="77"/>
      <c r="G12" s="77"/>
    </row>
    <row r="13" spans="1:8" ht="31.5" customHeight="1">
      <c r="A13" s="3" t="s">
        <v>6</v>
      </c>
      <c r="B13" s="4" t="s">
        <v>7</v>
      </c>
      <c r="C13" s="13" t="s">
        <v>8</v>
      </c>
      <c r="D13" s="2">
        <f>E13+F13</f>
        <v>3393.2980000000002</v>
      </c>
      <c r="E13" s="2">
        <v>2795.5140000000001</v>
      </c>
      <c r="F13" s="2">
        <v>597.78399999999999</v>
      </c>
      <c r="G13" s="2">
        <v>417.983</v>
      </c>
      <c r="H13" s="49"/>
    </row>
    <row r="14" spans="1:8" ht="31.5" customHeight="1">
      <c r="A14" s="3" t="s">
        <v>37</v>
      </c>
      <c r="B14" s="4" t="s">
        <v>68</v>
      </c>
      <c r="C14" s="13" t="s">
        <v>8</v>
      </c>
      <c r="D14" s="2">
        <f>E14+F14</f>
        <v>0</v>
      </c>
      <c r="E14" s="2">
        <v>0</v>
      </c>
      <c r="F14" s="46">
        <v>0</v>
      </c>
      <c r="G14" s="46">
        <v>0</v>
      </c>
      <c r="H14" s="49"/>
    </row>
    <row r="15" spans="1:8" ht="31.5" customHeight="1">
      <c r="A15" s="1">
        <v>3</v>
      </c>
      <c r="B15" s="14" t="s">
        <v>9</v>
      </c>
      <c r="C15" s="13" t="s">
        <v>10</v>
      </c>
      <c r="D15" s="2">
        <f>7.33</f>
        <v>7.33</v>
      </c>
      <c r="E15" s="2">
        <v>8.8989999999999991</v>
      </c>
      <c r="F15" s="15">
        <v>0</v>
      </c>
      <c r="G15" s="15">
        <v>0.21099999999999999</v>
      </c>
      <c r="H15" s="49"/>
    </row>
    <row r="16" spans="1:8" ht="31.5" customHeight="1">
      <c r="A16" s="1">
        <f t="shared" ref="A16:A18" si="0">A15+1</f>
        <v>4</v>
      </c>
      <c r="B16" s="4" t="s">
        <v>11</v>
      </c>
      <c r="C16" s="13" t="s">
        <v>8</v>
      </c>
      <c r="D16" s="2">
        <f t="shared" ref="D16:D20" si="1">E16+F16</f>
        <v>1949.4</v>
      </c>
      <c r="E16" s="2">
        <v>1949.4</v>
      </c>
      <c r="F16" s="2">
        <v>0</v>
      </c>
      <c r="G16" s="2">
        <v>0</v>
      </c>
      <c r="H16" s="49"/>
    </row>
    <row r="17" spans="1:9" ht="30.95" customHeight="1">
      <c r="A17" s="1">
        <f t="shared" si="0"/>
        <v>5</v>
      </c>
      <c r="B17" s="4" t="s">
        <v>12</v>
      </c>
      <c r="C17" s="13" t="s">
        <v>10</v>
      </c>
      <c r="D17" s="2">
        <v>63.066915904969733</v>
      </c>
      <c r="E17" s="2">
        <v>61.924899773434952</v>
      </c>
      <c r="F17" s="2">
        <v>67.932564270706479</v>
      </c>
      <c r="G17" s="2">
        <v>38.77544659661136</v>
      </c>
      <c r="H17" s="49"/>
    </row>
    <row r="18" spans="1:9" ht="30.95" customHeight="1">
      <c r="A18" s="1">
        <f t="shared" si="0"/>
        <v>6</v>
      </c>
      <c r="B18" s="4" t="s">
        <v>13</v>
      </c>
      <c r="C18" s="13" t="s">
        <v>8</v>
      </c>
      <c r="D18" s="2">
        <f t="shared" si="1"/>
        <v>955.06700000000001</v>
      </c>
      <c r="E18" s="2">
        <v>803.71500000000003</v>
      </c>
      <c r="F18" s="2">
        <v>151.352</v>
      </c>
      <c r="G18" s="2">
        <v>200.24</v>
      </c>
      <c r="H18" s="49"/>
      <c r="I18" s="49">
        <f>H18-F18</f>
        <v>-151.352</v>
      </c>
    </row>
    <row r="19" spans="1:9" ht="31.5" customHeight="1">
      <c r="A19" s="3" t="s">
        <v>69</v>
      </c>
      <c r="B19" s="16" t="s">
        <v>15</v>
      </c>
      <c r="C19" s="13" t="s">
        <v>8</v>
      </c>
      <c r="D19" s="2">
        <f>E19+F19</f>
        <v>461.18379426811953</v>
      </c>
      <c r="E19" s="2">
        <v>309.83179426811955</v>
      </c>
      <c r="F19" s="2">
        <v>151.352</v>
      </c>
      <c r="G19" s="2">
        <v>77.192435731880408</v>
      </c>
      <c r="H19" s="49"/>
      <c r="I19" s="49">
        <f>538.37623-F19</f>
        <v>387.02422999999999</v>
      </c>
    </row>
    <row r="20" spans="1:9" ht="31.5" customHeight="1">
      <c r="A20" s="3" t="s">
        <v>70</v>
      </c>
      <c r="B20" s="16" t="s">
        <v>17</v>
      </c>
      <c r="C20" s="13" t="s">
        <v>8</v>
      </c>
      <c r="D20" s="2">
        <f t="shared" si="1"/>
        <v>493.88320573188048</v>
      </c>
      <c r="E20" s="2">
        <f>E18-E19</f>
        <v>493.88320573188048</v>
      </c>
      <c r="F20" s="2">
        <f t="shared" ref="F20:G20" si="2">F18-F19</f>
        <v>0</v>
      </c>
      <c r="G20" s="2">
        <f t="shared" si="2"/>
        <v>123.0475642681196</v>
      </c>
      <c r="H20" s="49"/>
    </row>
    <row r="21" spans="1:9" ht="31.5" customHeight="1">
      <c r="A21" s="1">
        <f>A18+1</f>
        <v>7</v>
      </c>
      <c r="B21" s="14" t="s">
        <v>18</v>
      </c>
      <c r="C21" s="13" t="s">
        <v>19</v>
      </c>
      <c r="D21" s="15">
        <v>0.68</v>
      </c>
      <c r="E21" s="15">
        <v>0.68</v>
      </c>
      <c r="F21" s="15">
        <v>0.68</v>
      </c>
      <c r="G21" s="15">
        <v>0.68</v>
      </c>
      <c r="H21" s="49"/>
    </row>
    <row r="22" spans="1:9" ht="31.5" customHeight="1">
      <c r="A22" s="1">
        <f>A21+1</f>
        <v>8</v>
      </c>
      <c r="B22" s="4" t="s">
        <v>20</v>
      </c>
      <c r="C22" s="13" t="s">
        <v>21</v>
      </c>
      <c r="D22" s="2">
        <f>E22+F22</f>
        <v>150.6</v>
      </c>
      <c r="E22" s="44">
        <v>150.6</v>
      </c>
      <c r="F22" s="44">
        <v>0</v>
      </c>
      <c r="G22" s="44">
        <v>12.9</v>
      </c>
      <c r="H22" s="49"/>
    </row>
    <row r="23" spans="1:9" ht="31.5" customHeight="1">
      <c r="A23" s="1">
        <f t="shared" ref="A23:A25" si="3">A22+1</f>
        <v>9</v>
      </c>
      <c r="B23" s="4" t="s">
        <v>22</v>
      </c>
      <c r="C23" s="13" t="s">
        <v>23</v>
      </c>
      <c r="D23" s="50">
        <f>E23+F23</f>
        <v>14</v>
      </c>
      <c r="E23" s="45">
        <v>14</v>
      </c>
      <c r="F23" s="45">
        <v>0</v>
      </c>
      <c r="G23" s="45">
        <v>3</v>
      </c>
      <c r="H23" s="49"/>
    </row>
    <row r="24" spans="1:9" ht="31.5" customHeight="1">
      <c r="A24" s="1">
        <f t="shared" si="3"/>
        <v>10</v>
      </c>
      <c r="B24" s="4" t="s">
        <v>24</v>
      </c>
      <c r="C24" s="13" t="s">
        <v>23</v>
      </c>
      <c r="D24" s="50">
        <f t="shared" ref="D24" si="4">E24+F24</f>
        <v>6</v>
      </c>
      <c r="E24" s="45">
        <v>6</v>
      </c>
      <c r="F24" s="45">
        <v>0</v>
      </c>
      <c r="G24" s="45">
        <v>1</v>
      </c>
      <c r="H24" s="49"/>
    </row>
    <row r="25" spans="1:9" ht="31.5" customHeight="1">
      <c r="A25" s="1">
        <f t="shared" si="3"/>
        <v>11</v>
      </c>
      <c r="B25" s="4" t="s">
        <v>25</v>
      </c>
      <c r="C25" s="13" t="s">
        <v>26</v>
      </c>
      <c r="D25" s="50">
        <f>E25+F25</f>
        <v>46.96140350877193</v>
      </c>
      <c r="E25" s="50">
        <v>44.112280701754386</v>
      </c>
      <c r="F25" s="50">
        <v>2.8491228070175438</v>
      </c>
      <c r="G25" s="50">
        <v>9.0385964912280681</v>
      </c>
      <c r="H25" s="49"/>
    </row>
    <row r="26" spans="1:9" ht="25.5" customHeight="1">
      <c r="A26" s="75" t="s">
        <v>27</v>
      </c>
      <c r="B26" s="76"/>
      <c r="C26" s="76"/>
      <c r="D26" s="76"/>
      <c r="E26" s="77"/>
      <c r="F26" s="77"/>
      <c r="G26" s="77"/>
      <c r="H26" s="49"/>
    </row>
    <row r="27" spans="1:9" ht="32.25" customHeight="1">
      <c r="A27" s="1">
        <f>A25+1</f>
        <v>12</v>
      </c>
      <c r="B27" s="17" t="s">
        <v>28</v>
      </c>
      <c r="C27" s="18" t="s">
        <v>29</v>
      </c>
      <c r="D27" s="19">
        <f t="shared" ref="D27:D29" si="5">E27+F27</f>
        <v>11029.471409856644</v>
      </c>
      <c r="E27" s="19">
        <v>9281.6121152764044</v>
      </c>
      <c r="F27" s="19">
        <v>1747.8592945802386</v>
      </c>
      <c r="G27" s="19">
        <v>2312.4634631433564</v>
      </c>
      <c r="H27" s="49"/>
    </row>
    <row r="28" spans="1:9" ht="33" customHeight="1">
      <c r="A28" s="1">
        <f>A27+1</f>
        <v>13</v>
      </c>
      <c r="B28" s="4" t="s">
        <v>30</v>
      </c>
      <c r="C28" s="18" t="s">
        <v>29</v>
      </c>
      <c r="D28" s="19">
        <f t="shared" si="5"/>
        <v>22208.3</v>
      </c>
      <c r="E28" s="19">
        <v>20706.3</v>
      </c>
      <c r="F28" s="19">
        <v>1502</v>
      </c>
      <c r="G28" s="19">
        <v>4426.6400000000003</v>
      </c>
      <c r="H28" s="49"/>
    </row>
    <row r="29" spans="1:9" ht="36.75" customHeight="1">
      <c r="A29" s="1">
        <f>A28+1</f>
        <v>14</v>
      </c>
      <c r="B29" s="4" t="s">
        <v>31</v>
      </c>
      <c r="C29" s="18" t="s">
        <v>29</v>
      </c>
      <c r="D29" s="19">
        <f t="shared" si="5"/>
        <v>-11178.828590143356</v>
      </c>
      <c r="E29" s="19">
        <f t="shared" ref="E29:G29" si="6">E27-E28</f>
        <v>-11424.687884723595</v>
      </c>
      <c r="F29" s="19">
        <f t="shared" si="6"/>
        <v>245.85929458023861</v>
      </c>
      <c r="G29" s="19">
        <f t="shared" si="6"/>
        <v>-2114.1765368566439</v>
      </c>
      <c r="H29" s="49"/>
    </row>
    <row r="30" spans="1:9" ht="33.950000000000003" customHeight="1">
      <c r="A30" s="5" t="s">
        <v>89</v>
      </c>
    </row>
  </sheetData>
  <mergeCells count="13">
    <mergeCell ref="A2:G2"/>
    <mergeCell ref="A3:G3"/>
    <mergeCell ref="A4:G4"/>
    <mergeCell ref="A12:G12"/>
    <mergeCell ref="A26:G26"/>
    <mergeCell ref="A6:D6"/>
    <mergeCell ref="D8:G8"/>
    <mergeCell ref="D9:D10"/>
    <mergeCell ref="E9:F9"/>
    <mergeCell ref="G9:G10"/>
    <mergeCell ref="A8:A10"/>
    <mergeCell ref="B8:B10"/>
    <mergeCell ref="C8:C10"/>
  </mergeCells>
  <pageMargins left="0.81" right="0.23622047244094491" top="0.38" bottom="0.23622047244094491" header="0.19685039370078741" footer="0.1968503937007874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view="pageBreakPreview" zoomScale="80" zoomScaleNormal="90" zoomScaleSheetLayoutView="80" workbookViewId="0">
      <pane xSplit="2" ySplit="10" topLeftCell="C2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1" sqref="D1:F1048576"/>
    </sheetView>
  </sheetViews>
  <sheetFormatPr defaultRowHeight="12.75"/>
  <cols>
    <col min="1" max="1" width="8.28515625" style="20" customWidth="1"/>
    <col min="2" max="2" width="69.7109375" style="20" customWidth="1"/>
    <col min="3" max="3" width="16.42578125" style="20" customWidth="1"/>
    <col min="4" max="6" width="14" style="20" customWidth="1"/>
    <col min="7" max="7" width="13" style="20" customWidth="1"/>
    <col min="8" max="8" width="10.5703125" style="20" customWidth="1"/>
    <col min="9" max="16384" width="9.140625" style="20"/>
  </cols>
  <sheetData>
    <row r="1" spans="1:8" ht="4.5" customHeight="1">
      <c r="C1" s="21"/>
    </row>
    <row r="2" spans="1:8" ht="61.5" customHeight="1">
      <c r="A2" s="89" t="s">
        <v>79</v>
      </c>
      <c r="B2" s="89"/>
      <c r="C2" s="89"/>
    </row>
    <row r="3" spans="1:8" ht="6" customHeight="1">
      <c r="A3" s="22"/>
      <c r="B3" s="22"/>
      <c r="C3" s="22"/>
    </row>
    <row r="4" spans="1:8" s="23" customFormat="1" ht="6" customHeight="1">
      <c r="C4" s="24"/>
    </row>
    <row r="5" spans="1:8" s="23" customFormat="1" ht="20.25" customHeight="1">
      <c r="A5" s="9" t="s">
        <v>86</v>
      </c>
      <c r="F5" s="24" t="s">
        <v>32</v>
      </c>
      <c r="G5" s="24"/>
    </row>
    <row r="6" spans="1:8" ht="9.75" customHeight="1">
      <c r="A6" s="25"/>
      <c r="B6" s="25"/>
      <c r="C6" s="26"/>
    </row>
    <row r="7" spans="1:8" ht="16.5" customHeight="1">
      <c r="A7" s="90" t="s">
        <v>33</v>
      </c>
      <c r="B7" s="90" t="s">
        <v>3</v>
      </c>
      <c r="C7" s="75" t="s">
        <v>93</v>
      </c>
      <c r="D7" s="76"/>
      <c r="E7" s="76"/>
      <c r="F7" s="80"/>
      <c r="G7" s="64"/>
    </row>
    <row r="8" spans="1:8" ht="16.5" customHeight="1">
      <c r="A8" s="91"/>
      <c r="B8" s="91"/>
      <c r="C8" s="93" t="s">
        <v>87</v>
      </c>
      <c r="D8" s="94" t="s">
        <v>82</v>
      </c>
      <c r="E8" s="94"/>
      <c r="F8" s="93" t="s">
        <v>83</v>
      </c>
      <c r="G8" s="65"/>
    </row>
    <row r="9" spans="1:8" ht="48" customHeight="1">
      <c r="A9" s="92"/>
      <c r="B9" s="92"/>
      <c r="C9" s="93"/>
      <c r="D9" s="51" t="s">
        <v>84</v>
      </c>
      <c r="E9" s="51" t="s">
        <v>88</v>
      </c>
      <c r="F9" s="93"/>
      <c r="G9" s="65"/>
    </row>
    <row r="10" spans="1:8" ht="17.25" customHeight="1">
      <c r="A10" s="27">
        <v>1</v>
      </c>
      <c r="B10" s="27">
        <v>2</v>
      </c>
      <c r="C10" s="52">
        <v>3</v>
      </c>
      <c r="D10" s="52">
        <v>4</v>
      </c>
      <c r="E10" s="52">
        <v>5</v>
      </c>
      <c r="F10" s="52">
        <v>6</v>
      </c>
      <c r="G10" s="66"/>
    </row>
    <row r="11" spans="1:8" ht="17.25" customHeight="1">
      <c r="A11" s="27">
        <v>1</v>
      </c>
      <c r="B11" s="14" t="s">
        <v>71</v>
      </c>
      <c r="C11" s="47">
        <f>D11+E11</f>
        <v>0</v>
      </c>
      <c r="D11" s="47">
        <v>0</v>
      </c>
      <c r="E11" s="47">
        <v>0</v>
      </c>
      <c r="F11" s="47">
        <v>0</v>
      </c>
      <c r="G11" s="67"/>
      <c r="H11" s="55"/>
    </row>
    <row r="12" spans="1:8" ht="18.75" customHeight="1">
      <c r="A12" s="28" t="s">
        <v>37</v>
      </c>
      <c r="B12" s="14" t="s">
        <v>34</v>
      </c>
      <c r="C12" s="53">
        <f t="shared" ref="C12:C26" si="0">D12+E12</f>
        <v>7831.4</v>
      </c>
      <c r="D12" s="53">
        <v>6913.7</v>
      </c>
      <c r="E12" s="53">
        <v>917.7</v>
      </c>
      <c r="F12" s="53">
        <v>1721.9</v>
      </c>
      <c r="G12" s="68"/>
      <c r="H12" s="55"/>
    </row>
    <row r="13" spans="1:8" ht="18" customHeight="1">
      <c r="A13" s="28" t="s">
        <v>72</v>
      </c>
      <c r="B13" s="30" t="s">
        <v>35</v>
      </c>
      <c r="C13" s="54">
        <f t="shared" si="0"/>
        <v>2125.9</v>
      </c>
      <c r="D13" s="54">
        <v>1876.8</v>
      </c>
      <c r="E13" s="54">
        <v>249.1</v>
      </c>
      <c r="F13" s="54">
        <v>467.4</v>
      </c>
      <c r="G13" s="69"/>
      <c r="H13" s="55"/>
    </row>
    <row r="14" spans="1:8" ht="18" customHeight="1">
      <c r="A14" s="28" t="s">
        <v>73</v>
      </c>
      <c r="B14" s="30" t="s">
        <v>36</v>
      </c>
      <c r="C14" s="54">
        <f t="shared" ref="C14:E14" si="1">C12/C13</f>
        <v>3.683804506326732</v>
      </c>
      <c r="D14" s="54">
        <f t="shared" si="1"/>
        <v>3.6837702472293263</v>
      </c>
      <c r="E14" s="54">
        <f t="shared" si="1"/>
        <v>3.684062625451626</v>
      </c>
      <c r="F14" s="54">
        <f>F12/F13</f>
        <v>3.6839965768078735</v>
      </c>
      <c r="G14" s="69"/>
      <c r="H14" s="55"/>
    </row>
    <row r="15" spans="1:8" ht="18" customHeight="1">
      <c r="A15" s="28" t="s">
        <v>39</v>
      </c>
      <c r="B15" s="14" t="s">
        <v>38</v>
      </c>
      <c r="C15" s="53">
        <f t="shared" si="0"/>
        <v>988.2</v>
      </c>
      <c r="D15" s="53">
        <v>988.2</v>
      </c>
      <c r="E15" s="53"/>
      <c r="F15" s="53">
        <v>49.5</v>
      </c>
      <c r="G15" s="68"/>
      <c r="H15" s="55"/>
    </row>
    <row r="16" spans="1:8" s="35" customFormat="1" ht="31.5">
      <c r="A16" s="32" t="s">
        <v>43</v>
      </c>
      <c r="B16" s="33" t="s">
        <v>40</v>
      </c>
      <c r="C16" s="53">
        <f t="shared" si="0"/>
        <v>9947.9</v>
      </c>
      <c r="D16" s="53">
        <f t="shared" ref="D16:F16" si="2">D17+D18</f>
        <v>9355.1</v>
      </c>
      <c r="E16" s="53">
        <f t="shared" si="2"/>
        <v>592.79999999999995</v>
      </c>
      <c r="F16" s="53">
        <f t="shared" si="2"/>
        <v>1909.6999999999998</v>
      </c>
      <c r="G16" s="68"/>
      <c r="H16" s="55"/>
    </row>
    <row r="17" spans="1:8" ht="18" customHeight="1">
      <c r="A17" s="28" t="s">
        <v>45</v>
      </c>
      <c r="B17" s="36" t="s">
        <v>41</v>
      </c>
      <c r="C17" s="54">
        <f t="shared" si="0"/>
        <v>7445.5</v>
      </c>
      <c r="D17" s="54">
        <v>7001.8</v>
      </c>
      <c r="E17" s="54">
        <v>443.7</v>
      </c>
      <c r="F17" s="54">
        <v>1429.3</v>
      </c>
      <c r="G17" s="69"/>
      <c r="H17" s="55"/>
    </row>
    <row r="18" spans="1:8" ht="18" customHeight="1">
      <c r="A18" s="28" t="s">
        <v>47</v>
      </c>
      <c r="B18" s="36" t="s">
        <v>42</v>
      </c>
      <c r="C18" s="54">
        <f>D18+E18</f>
        <v>2502.4</v>
      </c>
      <c r="D18" s="54">
        <v>2353.3000000000002</v>
      </c>
      <c r="E18" s="54">
        <v>149.1</v>
      </c>
      <c r="F18" s="54">
        <v>480.4</v>
      </c>
      <c r="G18" s="69"/>
      <c r="H18" s="55"/>
    </row>
    <row r="19" spans="1:8" s="35" customFormat="1" ht="18" customHeight="1">
      <c r="A19" s="37" t="s">
        <v>49</v>
      </c>
      <c r="B19" s="38" t="s">
        <v>44</v>
      </c>
      <c r="C19" s="53">
        <f>D19+E19</f>
        <v>459.8</v>
      </c>
      <c r="D19" s="53">
        <f t="shared" ref="D19:F19" si="3">D20+D21</f>
        <v>384.3</v>
      </c>
      <c r="E19" s="53">
        <f t="shared" si="3"/>
        <v>75.5</v>
      </c>
      <c r="F19" s="53">
        <f t="shared" si="3"/>
        <v>100.69999999999999</v>
      </c>
      <c r="G19" s="68"/>
      <c r="H19" s="55"/>
    </row>
    <row r="20" spans="1:8" ht="18" customHeight="1">
      <c r="A20" s="28" t="s">
        <v>14</v>
      </c>
      <c r="B20" s="36" t="s">
        <v>46</v>
      </c>
      <c r="C20" s="54">
        <f>D20+E20</f>
        <v>2.2000000000000002</v>
      </c>
      <c r="D20" s="54">
        <v>2.2000000000000002</v>
      </c>
      <c r="E20" s="54"/>
      <c r="F20" s="54">
        <v>0.1</v>
      </c>
      <c r="G20" s="69"/>
      <c r="H20" s="55"/>
    </row>
    <row r="21" spans="1:8" ht="18" customHeight="1">
      <c r="A21" s="28" t="s">
        <v>16</v>
      </c>
      <c r="B21" s="36" t="s">
        <v>48</v>
      </c>
      <c r="C21" s="54">
        <f t="shared" si="0"/>
        <v>457.6</v>
      </c>
      <c r="D21" s="54">
        <v>382.1</v>
      </c>
      <c r="E21" s="54">
        <v>75.5</v>
      </c>
      <c r="F21" s="54">
        <v>100.6</v>
      </c>
      <c r="G21" s="69"/>
      <c r="H21" s="55"/>
    </row>
    <row r="22" spans="1:8" ht="18" customHeight="1">
      <c r="A22" s="37" t="s">
        <v>51</v>
      </c>
      <c r="B22" s="38" t="s">
        <v>50</v>
      </c>
      <c r="C22" s="53">
        <f t="shared" si="0"/>
        <v>103.142</v>
      </c>
      <c r="D22" s="53">
        <v>103.142</v>
      </c>
      <c r="E22" s="53"/>
      <c r="F22" s="53">
        <v>54.238</v>
      </c>
      <c r="G22" s="68"/>
      <c r="H22" s="55"/>
    </row>
    <row r="23" spans="1:8" ht="58.5" customHeight="1">
      <c r="A23" s="28"/>
      <c r="B23" s="39" t="s">
        <v>77</v>
      </c>
      <c r="C23" s="53">
        <v>0</v>
      </c>
      <c r="D23" s="53">
        <v>0</v>
      </c>
      <c r="E23" s="53">
        <v>0</v>
      </c>
      <c r="F23" s="53">
        <v>0</v>
      </c>
      <c r="G23" s="68"/>
      <c r="H23" s="55"/>
    </row>
    <row r="24" spans="1:8" ht="31.5">
      <c r="A24" s="28" t="s">
        <v>53</v>
      </c>
      <c r="B24" s="39" t="s">
        <v>52</v>
      </c>
      <c r="C24" s="54">
        <f t="shared" si="0"/>
        <v>1339.461</v>
      </c>
      <c r="D24" s="54">
        <v>961.35699999999997</v>
      </c>
      <c r="E24" s="54">
        <v>378.10399999999998</v>
      </c>
      <c r="F24" s="54">
        <v>993.67899999999997</v>
      </c>
      <c r="G24" s="69"/>
      <c r="H24" s="55"/>
    </row>
    <row r="25" spans="1:8" ht="15.75">
      <c r="A25" s="28" t="s">
        <v>55</v>
      </c>
      <c r="B25" s="39" t="s">
        <v>54</v>
      </c>
      <c r="C25" s="54">
        <f>C26-C11-C12-C15-C16-C19-C22+C24</f>
        <v>4635.5519999999997</v>
      </c>
      <c r="D25" s="54">
        <f t="shared" ref="D25:F25" si="4">D26-D11-D12-D15-D16-D19-D22+D24</f>
        <v>4424.9099999999971</v>
      </c>
      <c r="E25" s="54">
        <f t="shared" si="4"/>
        <v>210.642</v>
      </c>
      <c r="F25" s="54">
        <f t="shared" si="4"/>
        <v>1165.7730000000001</v>
      </c>
      <c r="G25" s="69"/>
      <c r="H25" s="55"/>
    </row>
    <row r="26" spans="1:8" s="35" customFormat="1" ht="20.25" customHeight="1">
      <c r="A26" s="37" t="s">
        <v>74</v>
      </c>
      <c r="B26" s="38" t="s">
        <v>56</v>
      </c>
      <c r="C26" s="34">
        <f t="shared" si="0"/>
        <v>22626.532999999999</v>
      </c>
      <c r="D26" s="34">
        <v>21207.994999999999</v>
      </c>
      <c r="E26" s="34">
        <v>1418.538</v>
      </c>
      <c r="F26" s="34">
        <v>4008.1320000000001</v>
      </c>
      <c r="G26" s="70"/>
      <c r="H26" s="55"/>
    </row>
    <row r="27" spans="1:8" s="42" customFormat="1" ht="24" customHeight="1">
      <c r="A27" s="5" t="s">
        <v>89</v>
      </c>
      <c r="B27" s="40"/>
      <c r="C27" s="41"/>
    </row>
    <row r="28" spans="1:8" ht="15.75" customHeight="1">
      <c r="A28" s="43"/>
      <c r="B28" s="43"/>
      <c r="C28" s="43"/>
    </row>
    <row r="29" spans="1:8">
      <c r="A29" s="20" t="s">
        <v>57</v>
      </c>
    </row>
    <row r="31" spans="1:8" ht="15.75" customHeight="1"/>
    <row r="32" spans="1:8" ht="15.75" customHeight="1"/>
    <row r="33" spans="2:2" ht="15.75" customHeight="1">
      <c r="B33" s="25"/>
    </row>
    <row r="34" spans="2:2" ht="15.75" customHeight="1">
      <c r="B34" s="25"/>
    </row>
    <row r="35" spans="2:2" ht="15.75" customHeight="1">
      <c r="B35" s="25"/>
    </row>
    <row r="36" spans="2:2" ht="15.75" customHeight="1">
      <c r="B36" s="25"/>
    </row>
  </sheetData>
  <mergeCells count="7">
    <mergeCell ref="A2:C2"/>
    <mergeCell ref="A7:A9"/>
    <mergeCell ref="B7:B9"/>
    <mergeCell ref="C7:F7"/>
    <mergeCell ref="C8:C9"/>
    <mergeCell ref="D8:E8"/>
    <mergeCell ref="F8:F9"/>
  </mergeCells>
  <pageMargins left="0.97" right="0.23622047244094491" top="0.27559055118110237" bottom="0.23622047244094491" header="0.19685039370078741" footer="0.19685039370078741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view="pageBreakPreview" zoomScale="80" zoomScaleNormal="60" zoomScaleSheetLayoutView="80" workbookViewId="0">
      <pane xSplit="2" ySplit="12" topLeftCell="D1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G1" sqref="G1:J1048576"/>
    </sheetView>
  </sheetViews>
  <sheetFormatPr defaultRowHeight="33.950000000000003" customHeight="1"/>
  <cols>
    <col min="1" max="1" width="7.5703125" style="5" customWidth="1"/>
    <col min="2" max="2" width="84.5703125" style="5" customWidth="1"/>
    <col min="3" max="3" width="13.5703125" style="6" customWidth="1"/>
    <col min="4" max="5" width="16.85546875" style="5" customWidth="1"/>
    <col min="6" max="6" width="14.42578125" style="5" customWidth="1"/>
    <col min="7" max="7" width="12.85546875" style="5" bestFit="1" customWidth="1"/>
    <col min="8" max="8" width="10.7109375" style="5" bestFit="1" customWidth="1"/>
    <col min="9" max="16384" width="9.140625" style="5"/>
  </cols>
  <sheetData>
    <row r="1" spans="1:7" ht="5.25" customHeight="1">
      <c r="D1" s="7"/>
    </row>
    <row r="2" spans="1:7" ht="18.75" customHeight="1">
      <c r="A2" s="73" t="s">
        <v>0</v>
      </c>
      <c r="B2" s="73"/>
      <c r="C2" s="73"/>
      <c r="D2" s="73"/>
      <c r="E2" s="74"/>
      <c r="F2" s="59"/>
    </row>
    <row r="3" spans="1:7" ht="18.75" customHeight="1">
      <c r="A3" s="73" t="s">
        <v>58</v>
      </c>
      <c r="B3" s="73"/>
      <c r="C3" s="73"/>
      <c r="D3" s="73"/>
      <c r="E3" s="74"/>
      <c r="F3" s="59"/>
    </row>
    <row r="4" spans="1:7" ht="18.75" customHeight="1">
      <c r="A4" s="73" t="s">
        <v>78</v>
      </c>
      <c r="B4" s="73"/>
      <c r="C4" s="73"/>
      <c r="D4" s="73"/>
      <c r="E4" s="74"/>
      <c r="F4" s="59"/>
    </row>
    <row r="5" spans="1:7" ht="6.75" customHeight="1">
      <c r="A5" s="8"/>
      <c r="B5" s="8"/>
      <c r="C5" s="8"/>
      <c r="D5" s="8"/>
    </row>
    <row r="6" spans="1:7" s="10" customFormat="1" ht="27" customHeight="1">
      <c r="A6" s="78" t="s">
        <v>86</v>
      </c>
      <c r="B6" s="79"/>
      <c r="C6" s="79"/>
      <c r="D6" s="79"/>
    </row>
    <row r="7" spans="1:7" ht="6" customHeight="1">
      <c r="A7" s="11"/>
      <c r="B7" s="11"/>
      <c r="C7" s="11"/>
      <c r="D7" s="11"/>
    </row>
    <row r="8" spans="1:7" ht="18.75" customHeight="1">
      <c r="A8" s="86" t="s">
        <v>2</v>
      </c>
      <c r="B8" s="86" t="s">
        <v>3</v>
      </c>
      <c r="C8" s="86" t="s">
        <v>4</v>
      </c>
      <c r="D8" s="75" t="s">
        <v>95</v>
      </c>
      <c r="E8" s="80"/>
      <c r="F8" s="60"/>
    </row>
    <row r="9" spans="1:7" ht="18.75" customHeight="1">
      <c r="A9" s="87"/>
      <c r="B9" s="87"/>
      <c r="C9" s="87"/>
      <c r="D9" s="96" t="s">
        <v>90</v>
      </c>
      <c r="E9" s="96" t="s">
        <v>91</v>
      </c>
      <c r="F9" s="60"/>
    </row>
    <row r="10" spans="1:7" ht="25.5" customHeight="1">
      <c r="A10" s="88"/>
      <c r="B10" s="88"/>
      <c r="C10" s="88"/>
      <c r="D10" s="97"/>
      <c r="E10" s="97"/>
      <c r="F10" s="60"/>
    </row>
    <row r="11" spans="1:7" ht="21" customHeight="1">
      <c r="A11" s="48">
        <v>1</v>
      </c>
      <c r="B11" s="48">
        <v>2</v>
      </c>
      <c r="C11" s="48">
        <v>3</v>
      </c>
      <c r="D11" s="48">
        <v>4</v>
      </c>
      <c r="E11" s="48">
        <v>7</v>
      </c>
      <c r="F11" s="57"/>
    </row>
    <row r="12" spans="1:7" ht="23.25" customHeight="1">
      <c r="A12" s="75" t="s">
        <v>5</v>
      </c>
      <c r="B12" s="76"/>
      <c r="C12" s="76"/>
      <c r="D12" s="76"/>
      <c r="E12" s="95"/>
      <c r="F12" s="61"/>
    </row>
    <row r="13" spans="1:7" ht="31.5" customHeight="1">
      <c r="A13" s="3" t="s">
        <v>6</v>
      </c>
      <c r="B13" s="4" t="s">
        <v>59</v>
      </c>
      <c r="C13" s="13" t="s">
        <v>8</v>
      </c>
      <c r="D13" s="44">
        <v>1089.01</v>
      </c>
      <c r="E13" s="44">
        <v>155.69</v>
      </c>
      <c r="F13" s="62"/>
      <c r="G13" s="56"/>
    </row>
    <row r="14" spans="1:7" ht="30.95" customHeight="1">
      <c r="A14" s="1">
        <f>A13+1</f>
        <v>2</v>
      </c>
      <c r="B14" s="4" t="s">
        <v>60</v>
      </c>
      <c r="C14" s="13" t="s">
        <v>8</v>
      </c>
      <c r="D14" s="44">
        <v>914.95</v>
      </c>
      <c r="E14" s="44">
        <v>129.96</v>
      </c>
      <c r="F14" s="62"/>
      <c r="G14" s="56"/>
    </row>
    <row r="15" spans="1:7" ht="30.95" customHeight="1">
      <c r="A15" s="1">
        <f t="shared" ref="A15" si="0">A14+1</f>
        <v>3</v>
      </c>
      <c r="B15" s="4" t="s">
        <v>75</v>
      </c>
      <c r="C15" s="13" t="s">
        <v>8</v>
      </c>
      <c r="D15" s="44">
        <v>0</v>
      </c>
      <c r="E15" s="44">
        <v>0</v>
      </c>
      <c r="F15" s="62"/>
      <c r="G15" s="56"/>
    </row>
    <row r="16" spans="1:7" ht="30.95" customHeight="1">
      <c r="A16" s="1">
        <v>4</v>
      </c>
      <c r="B16" s="4" t="s">
        <v>61</v>
      </c>
      <c r="C16" s="13" t="s">
        <v>8</v>
      </c>
      <c r="D16" s="44">
        <f>D13</f>
        <v>1089.01</v>
      </c>
      <c r="E16" s="44">
        <f>E13</f>
        <v>155.69</v>
      </c>
      <c r="F16" s="62"/>
      <c r="G16" s="56"/>
    </row>
    <row r="17" spans="1:8" ht="31.5" customHeight="1">
      <c r="A17" s="1">
        <f t="shared" ref="A17:A20" si="1">A16+1</f>
        <v>5</v>
      </c>
      <c r="B17" s="4" t="s">
        <v>62</v>
      </c>
      <c r="C17" s="13" t="s">
        <v>21</v>
      </c>
      <c r="D17" s="44">
        <v>7.9</v>
      </c>
      <c r="E17" s="44">
        <v>7.9</v>
      </c>
      <c r="F17" s="62"/>
      <c r="G17" s="56"/>
    </row>
    <row r="18" spans="1:8" ht="31.5" customHeight="1">
      <c r="A18" s="1">
        <f t="shared" si="1"/>
        <v>6</v>
      </c>
      <c r="B18" s="4" t="s">
        <v>63</v>
      </c>
      <c r="C18" s="13" t="s">
        <v>23</v>
      </c>
      <c r="D18" s="45">
        <v>1</v>
      </c>
      <c r="E18" s="45">
        <v>1</v>
      </c>
      <c r="F18" s="63"/>
      <c r="G18" s="56"/>
    </row>
    <row r="19" spans="1:8" ht="31.5" customHeight="1">
      <c r="A19" s="1">
        <f t="shared" si="1"/>
        <v>7</v>
      </c>
      <c r="B19" s="4" t="s">
        <v>64</v>
      </c>
      <c r="C19" s="13" t="s">
        <v>23</v>
      </c>
      <c r="D19" s="45">
        <v>1</v>
      </c>
      <c r="E19" s="45">
        <v>1</v>
      </c>
      <c r="F19" s="63"/>
      <c r="G19" s="56"/>
    </row>
    <row r="20" spans="1:8" ht="31.5" customHeight="1">
      <c r="A20" s="1">
        <f t="shared" si="1"/>
        <v>8</v>
      </c>
      <c r="B20" s="4" t="s">
        <v>25</v>
      </c>
      <c r="C20" s="13" t="s">
        <v>26</v>
      </c>
      <c r="D20" s="50">
        <v>48</v>
      </c>
      <c r="E20" s="50">
        <v>8</v>
      </c>
      <c r="F20" s="63"/>
      <c r="G20" s="56"/>
    </row>
    <row r="21" spans="1:8" ht="21.75" customHeight="1">
      <c r="A21" s="75" t="s">
        <v>27</v>
      </c>
      <c r="B21" s="76"/>
      <c r="C21" s="76"/>
      <c r="D21" s="76"/>
      <c r="E21" s="95"/>
      <c r="F21" s="61"/>
      <c r="G21" s="56"/>
    </row>
    <row r="22" spans="1:8" ht="32.25" customHeight="1">
      <c r="A22" s="1">
        <f>A20+1</f>
        <v>9</v>
      </c>
      <c r="B22" s="17" t="s">
        <v>65</v>
      </c>
      <c r="C22" s="18" t="s">
        <v>29</v>
      </c>
      <c r="D22" s="19">
        <v>10236.573354315204</v>
      </c>
      <c r="E22" s="19">
        <v>1454.0084956847959</v>
      </c>
      <c r="F22" s="58"/>
      <c r="G22" s="56"/>
      <c r="H22" s="71"/>
    </row>
    <row r="23" spans="1:8" ht="33" customHeight="1">
      <c r="A23" s="1">
        <f>A22+1</f>
        <v>10</v>
      </c>
      <c r="B23" s="4" t="s">
        <v>66</v>
      </c>
      <c r="C23" s="18" t="s">
        <v>29</v>
      </c>
      <c r="D23" s="19">
        <f>'расходы факт2011 ВО'!C26</f>
        <v>14209.473</v>
      </c>
      <c r="E23" s="19">
        <f>'расходы факт2011 ВО'!D26</f>
        <v>2186.4740000000002</v>
      </c>
      <c r="F23" s="58"/>
      <c r="G23" s="56"/>
    </row>
    <row r="24" spans="1:8" ht="36.75" customHeight="1">
      <c r="A24" s="1">
        <f>A23+1</f>
        <v>11</v>
      </c>
      <c r="B24" s="4" t="s">
        <v>67</v>
      </c>
      <c r="C24" s="18" t="s">
        <v>29</v>
      </c>
      <c r="D24" s="19">
        <f>D22-D23</f>
        <v>-3972.8996456847963</v>
      </c>
      <c r="E24" s="19">
        <f t="shared" ref="E24" si="2">E22-E23</f>
        <v>-732.46550431520427</v>
      </c>
      <c r="F24" s="58"/>
      <c r="G24" s="56"/>
    </row>
    <row r="25" spans="1:8" ht="33.950000000000003" customHeight="1">
      <c r="A25" s="5" t="s">
        <v>89</v>
      </c>
    </row>
  </sheetData>
  <mergeCells count="12">
    <mergeCell ref="A12:E12"/>
    <mergeCell ref="A21:E21"/>
    <mergeCell ref="A2:E2"/>
    <mergeCell ref="A3:E3"/>
    <mergeCell ref="A4:E4"/>
    <mergeCell ref="A6:D6"/>
    <mergeCell ref="A8:A10"/>
    <mergeCell ref="B8:B10"/>
    <mergeCell ref="C8:C10"/>
    <mergeCell ref="D8:E8"/>
    <mergeCell ref="D9:D10"/>
    <mergeCell ref="E9:E10"/>
  </mergeCells>
  <pageMargins left="0.81" right="0.23622047244094491" top="0.38" bottom="0.23622047244094491" header="0.19685039370078741" footer="0.19685039370078741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view="pageBreakPreview" zoomScale="80" zoomScaleNormal="90" zoomScaleSheetLayoutView="80" workbookViewId="0">
      <pane xSplit="2" ySplit="10" topLeftCell="C17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E1" sqref="E1:E1048576"/>
    </sheetView>
  </sheetViews>
  <sheetFormatPr defaultRowHeight="12.75"/>
  <cols>
    <col min="1" max="1" width="8.28515625" style="20" customWidth="1"/>
    <col min="2" max="2" width="70.140625" style="20" customWidth="1"/>
    <col min="3" max="4" width="16.85546875" style="20" customWidth="1"/>
    <col min="5" max="5" width="11.140625" style="20" customWidth="1"/>
    <col min="6" max="16384" width="9.140625" style="20"/>
  </cols>
  <sheetData>
    <row r="1" spans="1:5" ht="3" customHeight="1">
      <c r="C1" s="21"/>
    </row>
    <row r="2" spans="1:5" ht="62.25" customHeight="1">
      <c r="A2" s="89" t="s">
        <v>80</v>
      </c>
      <c r="B2" s="89"/>
      <c r="C2" s="89"/>
    </row>
    <row r="3" spans="1:5" ht="9.75" customHeight="1">
      <c r="A3" s="22"/>
      <c r="B3" s="22"/>
      <c r="C3" s="22"/>
    </row>
    <row r="4" spans="1:5" s="23" customFormat="1" ht="20.25" customHeight="1">
      <c r="C4" s="24"/>
    </row>
    <row r="5" spans="1:5" s="23" customFormat="1" ht="20.25" customHeight="1">
      <c r="A5" s="9" t="s">
        <v>86</v>
      </c>
      <c r="C5" s="24" t="s">
        <v>32</v>
      </c>
    </row>
    <row r="6" spans="1:5" ht="9.75" customHeight="1">
      <c r="A6" s="25"/>
      <c r="B6" s="25"/>
      <c r="C6" s="26"/>
    </row>
    <row r="7" spans="1:5" ht="16.5" customHeight="1">
      <c r="A7" s="90" t="s">
        <v>33</v>
      </c>
      <c r="B7" s="90" t="s">
        <v>3</v>
      </c>
      <c r="C7" s="75" t="s">
        <v>94</v>
      </c>
      <c r="D7" s="80"/>
    </row>
    <row r="8" spans="1:5" ht="16.5" customHeight="1">
      <c r="A8" s="91"/>
      <c r="B8" s="91"/>
      <c r="C8" s="96" t="s">
        <v>90</v>
      </c>
      <c r="D8" s="96" t="s">
        <v>91</v>
      </c>
    </row>
    <row r="9" spans="1:5" ht="16.5" customHeight="1">
      <c r="A9" s="92"/>
      <c r="B9" s="92"/>
      <c r="C9" s="97"/>
      <c r="D9" s="97"/>
    </row>
    <row r="10" spans="1:5" ht="17.25" customHeight="1">
      <c r="A10" s="27">
        <v>1</v>
      </c>
      <c r="B10" s="27">
        <v>2</v>
      </c>
      <c r="C10" s="27">
        <v>3</v>
      </c>
      <c r="D10" s="27">
        <v>3</v>
      </c>
    </row>
    <row r="11" spans="1:5" ht="31.5" customHeight="1">
      <c r="A11" s="27">
        <v>1</v>
      </c>
      <c r="B11" s="14" t="s">
        <v>76</v>
      </c>
      <c r="C11" s="47">
        <v>0</v>
      </c>
      <c r="D11" s="47">
        <v>0</v>
      </c>
    </row>
    <row r="12" spans="1:5" ht="18.75" customHeight="1">
      <c r="A12" s="28" t="s">
        <v>37</v>
      </c>
      <c r="B12" s="14" t="s">
        <v>34</v>
      </c>
      <c r="C12" s="29">
        <v>1629.4</v>
      </c>
      <c r="D12" s="29">
        <v>233</v>
      </c>
      <c r="E12" s="55"/>
    </row>
    <row r="13" spans="1:5" ht="18" customHeight="1">
      <c r="A13" s="28" t="s">
        <v>72</v>
      </c>
      <c r="B13" s="30" t="s">
        <v>35</v>
      </c>
      <c r="C13" s="29">
        <v>442.04</v>
      </c>
      <c r="D13" s="29">
        <v>63.2</v>
      </c>
      <c r="E13" s="55"/>
    </row>
    <row r="14" spans="1:5" ht="18" customHeight="1">
      <c r="A14" s="28" t="s">
        <v>73</v>
      </c>
      <c r="B14" s="30" t="s">
        <v>36</v>
      </c>
      <c r="C14" s="31">
        <f>IF(C13=0,,C12/C13)</f>
        <v>3.6860917564021354</v>
      </c>
      <c r="D14" s="31">
        <f>IF(D13=0,,D12/D13)</f>
        <v>3.6867088607594933</v>
      </c>
      <c r="E14" s="55"/>
    </row>
    <row r="15" spans="1:5" ht="18" customHeight="1">
      <c r="A15" s="28" t="s">
        <v>39</v>
      </c>
      <c r="B15" s="14" t="s">
        <v>38</v>
      </c>
      <c r="C15" s="72">
        <v>6.9000000000000006E-2</v>
      </c>
      <c r="D15" s="29"/>
      <c r="E15" s="55"/>
    </row>
    <row r="16" spans="1:5" s="35" customFormat="1" ht="31.5">
      <c r="A16" s="32" t="s">
        <v>43</v>
      </c>
      <c r="B16" s="33" t="s">
        <v>40</v>
      </c>
      <c r="C16" s="34">
        <f>SUM(C17:C18)</f>
        <v>9730.6</v>
      </c>
      <c r="D16" s="34">
        <f>SUM(D17:D18)</f>
        <v>1552.5</v>
      </c>
      <c r="E16" s="55"/>
    </row>
    <row r="17" spans="1:5" ht="18" customHeight="1">
      <c r="A17" s="28" t="s">
        <v>45</v>
      </c>
      <c r="B17" s="36" t="s">
        <v>41</v>
      </c>
      <c r="C17" s="29">
        <v>7300.7</v>
      </c>
      <c r="D17" s="29">
        <v>1164.8</v>
      </c>
      <c r="E17" s="55"/>
    </row>
    <row r="18" spans="1:5" ht="18" customHeight="1">
      <c r="A18" s="28" t="s">
        <v>47</v>
      </c>
      <c r="B18" s="36" t="s">
        <v>42</v>
      </c>
      <c r="C18" s="29">
        <v>2429.9</v>
      </c>
      <c r="D18" s="29">
        <v>387.7</v>
      </c>
      <c r="E18" s="55"/>
    </row>
    <row r="19" spans="1:5" s="35" customFormat="1" ht="18" customHeight="1">
      <c r="A19" s="37" t="s">
        <v>49</v>
      </c>
      <c r="B19" s="38" t="s">
        <v>44</v>
      </c>
      <c r="C19" s="34">
        <f>SUM(C20:C21)</f>
        <v>287.91000000000003</v>
      </c>
      <c r="D19" s="34">
        <f>SUM(D20:D21)</f>
        <v>41.2</v>
      </c>
      <c r="E19" s="55"/>
    </row>
    <row r="20" spans="1:5" ht="18" customHeight="1">
      <c r="A20" s="28" t="s">
        <v>14</v>
      </c>
      <c r="B20" s="36" t="s">
        <v>46</v>
      </c>
      <c r="C20" s="29">
        <v>4.91</v>
      </c>
      <c r="D20" s="29">
        <v>0.7</v>
      </c>
      <c r="E20" s="55"/>
    </row>
    <row r="21" spans="1:5" ht="18" customHeight="1">
      <c r="A21" s="28" t="s">
        <v>16</v>
      </c>
      <c r="B21" s="36" t="s">
        <v>48</v>
      </c>
      <c r="C21" s="29">
        <v>283</v>
      </c>
      <c r="D21" s="29">
        <v>40.5</v>
      </c>
      <c r="E21" s="55"/>
    </row>
    <row r="22" spans="1:5" ht="18" customHeight="1">
      <c r="A22" s="28" t="s">
        <v>51</v>
      </c>
      <c r="B22" s="39" t="s">
        <v>50</v>
      </c>
      <c r="C22" s="29">
        <v>100.416</v>
      </c>
      <c r="D22" s="29">
        <v>8.9</v>
      </c>
      <c r="E22" s="55"/>
    </row>
    <row r="23" spans="1:5" ht="31.5" hidden="1">
      <c r="A23" s="28"/>
      <c r="B23" s="39" t="s">
        <v>52</v>
      </c>
      <c r="C23" s="29">
        <v>0</v>
      </c>
      <c r="D23" s="29">
        <v>0</v>
      </c>
      <c r="E23" s="55"/>
    </row>
    <row r="24" spans="1:5" ht="57.75" customHeight="1">
      <c r="A24" s="28"/>
      <c r="B24" s="39" t="s">
        <v>77</v>
      </c>
      <c r="C24" s="29">
        <v>0</v>
      </c>
      <c r="D24" s="29">
        <v>0</v>
      </c>
      <c r="E24" s="55"/>
    </row>
    <row r="25" spans="1:5" ht="15.75">
      <c r="A25" s="28" t="s">
        <v>53</v>
      </c>
      <c r="B25" s="39" t="s">
        <v>54</v>
      </c>
      <c r="C25" s="29">
        <f>C23+C26-C12-C15-C16-C19-C22</f>
        <v>2461.0780000000004</v>
      </c>
      <c r="D25" s="29">
        <f>D23+D26-D12-D15-D16-D19-D22</f>
        <v>350.87400000000019</v>
      </c>
      <c r="E25" s="55"/>
    </row>
    <row r="26" spans="1:5" s="35" customFormat="1" ht="20.25" customHeight="1">
      <c r="A26" s="37" t="s">
        <v>55</v>
      </c>
      <c r="B26" s="38" t="s">
        <v>56</v>
      </c>
      <c r="C26" s="34">
        <v>14209.473</v>
      </c>
      <c r="D26" s="34">
        <v>2186.4740000000002</v>
      </c>
      <c r="E26" s="55"/>
    </row>
    <row r="27" spans="1:5" s="42" customFormat="1" ht="41.25" customHeight="1">
      <c r="A27" s="98" t="s">
        <v>89</v>
      </c>
      <c r="B27" s="99"/>
      <c r="C27" s="99"/>
      <c r="D27" s="99"/>
    </row>
    <row r="28" spans="1:5" ht="15.75" customHeight="1">
      <c r="A28" s="43"/>
      <c r="B28" s="43"/>
      <c r="C28" s="43"/>
    </row>
    <row r="29" spans="1:5">
      <c r="A29" s="20" t="s">
        <v>57</v>
      </c>
    </row>
    <row r="31" spans="1:5" ht="15.75" customHeight="1"/>
    <row r="32" spans="1:5" ht="15.75" customHeight="1"/>
    <row r="33" spans="2:2" ht="15.75" customHeight="1">
      <c r="B33" s="25"/>
    </row>
    <row r="34" spans="2:2" ht="15.75" customHeight="1">
      <c r="B34" s="25"/>
    </row>
    <row r="35" spans="2:2" ht="15.75" customHeight="1">
      <c r="B35" s="25"/>
    </row>
    <row r="36" spans="2:2" ht="15.75" customHeight="1">
      <c r="B36" s="25"/>
    </row>
  </sheetData>
  <mergeCells count="7">
    <mergeCell ref="A27:D27"/>
    <mergeCell ref="A2:C2"/>
    <mergeCell ref="A7:A9"/>
    <mergeCell ref="B7:B9"/>
    <mergeCell ref="C7:D7"/>
    <mergeCell ref="C8:C9"/>
    <mergeCell ref="D8:D9"/>
  </mergeCells>
  <pageMargins left="0.97" right="0.23622047244094491" top="0.27559055118110237" bottom="0.23622047244094491" header="0.19685039370078741" footer="0.1968503937007874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2010-11-09T23:47:59Z</dcterms:created>
  <dcterms:modified xsi:type="dcterms:W3CDTF">2012-05-05T04:37:15Z</dcterms:modified>
</cp:coreProperties>
</file>